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B7527200-FAB8-3B41-8198-D7E1F30725F0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Daily Budget Track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g61uKbRjh2ETbGJ+G3Pd98+Tt0Dg=="/>
    </ext>
  </extLst>
</workbook>
</file>

<file path=xl/calcChain.xml><?xml version="1.0" encoding="utf-8"?>
<calcChain xmlns="http://schemas.openxmlformats.org/spreadsheetml/2006/main">
  <c r="D14" i="1" l="1"/>
  <c r="L9" i="1" s="1"/>
  <c r="E190" i="1"/>
  <c r="D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90" i="1" s="1"/>
  <c r="E165" i="1"/>
  <c r="D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65" i="1" s="1"/>
  <c r="E140" i="1"/>
  <c r="D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40" i="1" s="1"/>
  <c r="E115" i="1"/>
  <c r="D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115" i="1" s="1"/>
  <c r="E90" i="1"/>
  <c r="D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90" i="1" s="1"/>
  <c r="E65" i="1"/>
  <c r="D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40" i="1"/>
  <c r="D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P14" i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E14" i="1"/>
  <c r="K8" i="1" s="1"/>
  <c r="L8" i="1"/>
  <c r="E15" i="1" s="1"/>
  <c r="F13" i="1"/>
  <c r="F12" i="1"/>
  <c r="F11" i="1"/>
  <c r="F10" i="1"/>
  <c r="K9" i="1"/>
  <c r="F9" i="1"/>
  <c r="F8" i="1"/>
  <c r="K10" i="1" l="1"/>
  <c r="I14" i="1"/>
  <c r="F65" i="1"/>
  <c r="F40" i="1"/>
  <c r="F14" i="1"/>
  <c r="F191" i="1"/>
  <c r="F91" i="1"/>
  <c r="F166" i="1"/>
  <c r="F66" i="1"/>
  <c r="F141" i="1"/>
  <c r="F41" i="1"/>
  <c r="I13" i="1"/>
  <c r="P13" i="1" s="1"/>
  <c r="P15" i="1" s="1"/>
  <c r="F116" i="1"/>
  <c r="L10" i="1"/>
  <c r="I15" i="1" l="1"/>
</calcChain>
</file>

<file path=xl/sharedStrings.xml><?xml version="1.0" encoding="utf-8"?>
<sst xmlns="http://schemas.openxmlformats.org/spreadsheetml/2006/main" count="87" uniqueCount="53">
  <si>
    <r>
      <rPr>
        <b/>
        <sz val="14"/>
        <color rgb="FF000000"/>
        <rFont val="Manrope"/>
      </rPr>
      <t xml:space="preserve">HƯỚNG DẪN FILE VỀ MÁY:
</t>
    </r>
    <r>
      <rPr>
        <b/>
        <sz val="11"/>
        <color rgb="FFFF0000"/>
        <rFont val="Manrope"/>
      </rPr>
      <t>Bước 1:</t>
    </r>
    <r>
      <rPr>
        <sz val="11"/>
        <color rgb="FF000000"/>
        <rFont val="Manrope"/>
      </rPr>
      <t xml:space="preserve"> Chọn </t>
    </r>
    <r>
      <rPr>
        <b/>
        <sz val="11"/>
        <color rgb="FF000000"/>
        <rFont val="Manrope"/>
      </rPr>
      <t>File (Tệp)</t>
    </r>
    <r>
      <rPr>
        <sz val="11"/>
        <color rgb="FF000000"/>
        <rFont val="Manrope"/>
      </rPr>
      <t xml:space="preserve">
</t>
    </r>
    <r>
      <rPr>
        <b/>
        <sz val="11"/>
        <color rgb="FFFF0000"/>
        <rFont val="Manrope"/>
      </rPr>
      <t>Bước 2:</t>
    </r>
    <r>
      <rPr>
        <sz val="11"/>
        <color rgb="FF000000"/>
        <rFont val="Manrope"/>
      </rPr>
      <t xml:space="preserve"> Chọn </t>
    </r>
    <r>
      <rPr>
        <b/>
        <sz val="11"/>
        <color rgb="FF000000"/>
        <rFont val="Manrope"/>
      </rPr>
      <t>Download (Tải xuống)</t>
    </r>
    <r>
      <rPr>
        <sz val="11"/>
        <color rgb="FF000000"/>
        <rFont val="Manrope"/>
      </rPr>
      <t xml:space="preserve">
</t>
    </r>
    <r>
      <rPr>
        <b/>
        <sz val="11"/>
        <color rgb="FFFF0000"/>
        <rFont val="Manrope"/>
      </rPr>
      <t>Bước 3:</t>
    </r>
    <r>
      <rPr>
        <sz val="11"/>
        <color rgb="FF000000"/>
        <rFont val="Manrope"/>
      </rPr>
      <t xml:space="preserve"> Chọn định dạng </t>
    </r>
    <r>
      <rPr>
        <b/>
        <sz val="11"/>
        <color rgb="FF000000"/>
        <rFont val="Manrope"/>
      </rPr>
      <t>.xlsx</t>
    </r>
    <r>
      <rPr>
        <sz val="11"/>
        <color rgb="FF000000"/>
        <rFont val="Manrope"/>
      </rPr>
      <t xml:space="preserve">
</t>
    </r>
    <r>
      <rPr>
        <b/>
        <sz val="11"/>
        <color rgb="FFFF0000"/>
        <rFont val="Manrope"/>
      </rPr>
      <t>Bước 4:</t>
    </r>
    <r>
      <rPr>
        <sz val="11"/>
        <color rgb="FF000000"/>
        <rFont val="Manrope"/>
      </rPr>
      <t xml:space="preserve"> File sẽ tự động tải về máy tính của bạn. </t>
    </r>
  </si>
  <si>
    <t>Bảng theo dõi chi tiêu cá nhân hàng ngày</t>
  </si>
  <si>
    <t>Tuần:</t>
  </si>
  <si>
    <t>Tháng:</t>
  </si>
  <si>
    <t>Khoản thực (VND)</t>
  </si>
  <si>
    <t>Dự tính</t>
  </si>
  <si>
    <t>Khoản lỗ/dư</t>
  </si>
  <si>
    <t>THU NHẬP THÁNG</t>
  </si>
  <si>
    <t>Khoản thực</t>
  </si>
  <si>
    <t xml:space="preserve">Lương </t>
  </si>
  <si>
    <t>Số tiền dành cho chi tiêu thường ngày</t>
  </si>
  <si>
    <t>Freelance</t>
  </si>
  <si>
    <t>Số tiền dự trù cho các chi phí khác</t>
  </si>
  <si>
    <t>Học bổng</t>
  </si>
  <si>
    <t>Số tiền gửi tiết kiệm</t>
  </si>
  <si>
    <t>Pass đồ secondhand</t>
  </si>
  <si>
    <t>Khác</t>
  </si>
  <si>
    <t>Tổng kết tuần</t>
  </si>
  <si>
    <t>Ăn uống</t>
  </si>
  <si>
    <t>Đi lại</t>
  </si>
  <si>
    <t>Mua sắm</t>
  </si>
  <si>
    <t>Giải trí</t>
  </si>
  <si>
    <t>Nhà cửa</t>
  </si>
  <si>
    <t>Công việc</t>
  </si>
  <si>
    <t>Nhu cầu khác</t>
  </si>
  <si>
    <t>Chi phí dự đoán</t>
  </si>
  <si>
    <t>Tổng</t>
  </si>
  <si>
    <t xml:space="preserve">Chi tiêu </t>
  </si>
  <si>
    <t>Ngân sách/ngày (dựa trên khoản thực)</t>
  </si>
  <si>
    <t xml:space="preserve">Số dư </t>
  </si>
  <si>
    <t>CHI TIÊU TUẦN</t>
  </si>
  <si>
    <t>Phân loại</t>
  </si>
  <si>
    <t>Thứ 2</t>
  </si>
  <si>
    <t>Đi chợ</t>
  </si>
  <si>
    <t>Mua quần áo</t>
  </si>
  <si>
    <t>Tiền xăng</t>
  </si>
  <si>
    <t>Tiền cafe</t>
  </si>
  <si>
    <t>Nạp tiền điện thoại</t>
  </si>
  <si>
    <t>Tiền photo tài liệu</t>
  </si>
  <si>
    <t>Vé xem phim</t>
  </si>
  <si>
    <t>Phí giặt ủi</t>
  </si>
  <si>
    <t>Số dư (theo ngày)</t>
  </si>
  <si>
    <t>Thứ 3</t>
  </si>
  <si>
    <t>Mua hạt cho mèo</t>
  </si>
  <si>
    <t>Ăn sáng</t>
  </si>
  <si>
    <t>Ăn trưa</t>
  </si>
  <si>
    <t>Ăn tối</t>
  </si>
  <si>
    <t>Tiền grab</t>
  </si>
  <si>
    <t>Thứ 4</t>
  </si>
  <si>
    <t>Thứ 5</t>
  </si>
  <si>
    <t>Thứ 6</t>
  </si>
  <si>
    <t>Thứ 7</t>
  </si>
  <si>
    <t>Chủ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</si>
</sst>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1"/>
      <color rgb="FF000000"/>
      <name val="Manrope"/>
    </font>
    <font>
      <sz val="10"/>
      <color theme="1"/>
      <name val="Manrope"/>
    </font>
    <font>
      <b/>
      <sz val="22"/>
      <color rgb="FF76923C"/>
      <name val="Manrope"/>
    </font>
    <font>
      <sz val="10"/>
      <name val="Arial"/>
      <family val="2"/>
    </font>
    <font>
      <b/>
      <sz val="10"/>
      <color theme="0"/>
      <name val="Manrope"/>
    </font>
    <font>
      <b/>
      <sz val="10"/>
      <color theme="1"/>
      <name val="Manrope"/>
    </font>
    <font>
      <sz val="11"/>
      <color theme="1"/>
      <name val="Manrope"/>
    </font>
    <font>
      <b/>
      <sz val="11"/>
      <color rgb="FFFFFFFF"/>
      <name val="Manrope"/>
    </font>
    <font>
      <b/>
      <sz val="14"/>
      <color rgb="FF0000FF"/>
      <name val="Manrope"/>
    </font>
    <font>
      <sz val="10"/>
      <color rgb="FF111111"/>
      <name val="Manrope"/>
    </font>
    <font>
      <b/>
      <sz val="10"/>
      <color rgb="FF111111"/>
      <name val="Manrope"/>
    </font>
    <font>
      <b/>
      <sz val="10"/>
      <color rgb="FFFFFFFF"/>
      <name val="Manrope"/>
    </font>
    <font>
      <b/>
      <sz val="14"/>
      <color rgb="FFEA4335"/>
      <name val="Manrope"/>
    </font>
    <font>
      <b/>
      <sz val="18"/>
      <color rgb="FF111111"/>
      <name val="Manrope"/>
    </font>
    <font>
      <b/>
      <sz val="14"/>
      <color rgb="FF000000"/>
      <name val="Manrope"/>
    </font>
    <font>
      <b/>
      <sz val="11"/>
      <color rgb="FFFF0000"/>
      <name val="Manrope"/>
    </font>
    <font>
      <b/>
      <sz val="11"/>
      <color rgb="FF000000"/>
      <name val="Manrope"/>
    </font>
  </fonts>
  <fills count="1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2" fillId="0" borderId="0" xfId="0" applyNumberFormat="1" applyFont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6" fillId="4" borderId="5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10" fillId="0" borderId="10" xfId="0" applyNumberFormat="1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6" fillId="0" borderId="10" xfId="0" applyFont="1" applyBorder="1"/>
    <xf numFmtId="3" fontId="2" fillId="0" borderId="10" xfId="0" applyNumberFormat="1" applyFont="1" applyBorder="1"/>
    <xf numFmtId="3" fontId="11" fillId="0" borderId="10" xfId="0" applyNumberFormat="1" applyFont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2" fillId="3" borderId="10" xfId="0" applyNumberFormat="1" applyFont="1" applyFill="1" applyBorder="1" applyAlignment="1">
      <alignment vertical="center"/>
    </xf>
    <xf numFmtId="3" fontId="2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horizontal="left" vertical="center"/>
    </xf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3" fontId="8" fillId="3" borderId="7" xfId="0" applyNumberFormat="1" applyFont="1" applyFill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3" fontId="9" fillId="4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1" fillId="4" borderId="7" xfId="0" applyNumberFormat="1" applyFont="1" applyFill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3" fontId="14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/>
    <xf numFmtId="3" fontId="14" fillId="9" borderId="7" xfId="0" applyNumberFormat="1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3" fontId="14" fillId="10" borderId="7" xfId="0" applyNumberFormat="1" applyFont="1" applyFill="1" applyBorder="1" applyAlignment="1">
      <alignment horizontal="center" vertical="center"/>
    </xf>
    <xf numFmtId="3" fontId="14" fillId="13" borderId="7" xfId="0" applyNumberFormat="1" applyFont="1" applyFill="1" applyBorder="1" applyAlignment="1">
      <alignment horizontal="center" vertical="center"/>
    </xf>
    <xf numFmtId="3" fontId="14" fillId="11" borderId="7" xfId="0" applyNumberFormat="1" applyFont="1" applyFill="1" applyBorder="1" applyAlignment="1">
      <alignment horizontal="center" vertical="center"/>
    </xf>
    <xf numFmtId="3" fontId="14" fillId="1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Tổng kết chi tiêu tuần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'Daily Budget Tracking'!$J$12:$P$12</c:f>
              <c:strCache>
                <c:ptCount val="7"/>
                <c:pt idx="0">
                  <c:v>Ăn uống</c:v>
                </c:pt>
                <c:pt idx="1">
                  <c:v>Đi lại</c:v>
                </c:pt>
                <c:pt idx="2">
                  <c:v>Mua sắm</c:v>
                </c:pt>
                <c:pt idx="3">
                  <c:v>Giải trí</c:v>
                </c:pt>
                <c:pt idx="4">
                  <c:v>Nhà cửa</c:v>
                </c:pt>
                <c:pt idx="5">
                  <c:v>Công việc</c:v>
                </c:pt>
                <c:pt idx="6">
                  <c:v>Nhu cầu khác</c:v>
                </c:pt>
              </c:strCache>
            </c:strRef>
          </c:cat>
          <c:val>
            <c:numRef>
              <c:f>'Daily Budget Tracking'!$J$14:$P$14</c:f>
              <c:numCache>
                <c:formatCode>#,##0</c:formatCode>
                <c:ptCount val="7"/>
                <c:pt idx="0">
                  <c:v>845000</c:v>
                </c:pt>
                <c:pt idx="1">
                  <c:v>250000</c:v>
                </c:pt>
                <c:pt idx="2">
                  <c:v>700000</c:v>
                </c:pt>
                <c:pt idx="3">
                  <c:v>410000</c:v>
                </c:pt>
                <c:pt idx="4">
                  <c:v>380000</c:v>
                </c:pt>
                <c:pt idx="5">
                  <c:v>10000</c:v>
                </c:pt>
                <c:pt idx="6">
                  <c:v>50000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AA2-1041-B3A7-CFAECB33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60643"/>
        <c:axId val="710473262"/>
      </c:barChart>
      <c:catAx>
        <c:axId val="2491606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M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0473262"/>
        <c:crosses val="autoZero"/>
        <c:auto val="1"/>
        <c:lblAlgn val="ctr"/>
        <c:lblOffset val="100"/>
        <c:noMultiLvlLbl val="1"/>
      </c:catAx>
      <c:valAx>
        <c:axId val="7104732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Mức chi (VND)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91606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523875</xdr:colOff>
      <xdr:row>15</xdr:row>
      <xdr:rowOff>161925</xdr:rowOff>
    </xdr:from>
    <xdr:ext cx="4543425" cy="1647825"/>
    <xdr:graphicFrame macro="">
      <xdr:nvGraphicFramePr>
        <xdr:cNvPr id="1535521789" name="Chart 1" title="Chart">
          <a:extLst>
            <a:ext uri="{FF2B5EF4-FFF2-40B4-BE49-F238E27FC236}">
              <a16:creationId xmlns:a16="http://schemas.microsoft.com/office/drawing/2014/main" id="{00000000-0008-0000-0000-0000FD338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showGridLines="0" tabSelected="1" zoomScale="75" zoomScaleNormal="75" workbookViewId="0">
      <pane ySplit="15" topLeftCell="A16" activePane="bottomLeft" state="frozen"/>
      <selection pane="bottomLeft" activeCell="D8" sqref="D8"/>
    </sheetView>
  </sheetViews>
  <sheetFormatPr baseColWidth="10" defaultColWidth="12.6640625" defaultRowHeight="15" customHeight="1"/>
  <cols>
    <col min="4" max="4" width="16.83203125" customWidth="1"/>
    <col min="5" max="5" width="16" customWidth="1"/>
    <col min="6" max="6" width="14" customWidth="1"/>
    <col min="8" max="8" width="14.6640625" customWidth="1"/>
    <col min="9" max="9" width="9.33203125" customWidth="1"/>
    <col min="10" max="10" width="11.5" customWidth="1"/>
    <col min="11" max="11" width="11.1640625" customWidth="1"/>
  </cols>
  <sheetData>
    <row r="1" spans="1:26" ht="15.75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  <c r="L1" s="1"/>
      <c r="M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3" customHeight="1">
      <c r="A2" s="23"/>
      <c r="B2" s="23"/>
      <c r="C2" s="23"/>
      <c r="D2" s="23"/>
      <c r="E2" s="23"/>
      <c r="F2" s="23"/>
      <c r="G2" s="23"/>
      <c r="H2" s="23"/>
      <c r="I2" s="1"/>
      <c r="J2" s="1"/>
      <c r="K2" s="1"/>
      <c r="L2" s="1"/>
      <c r="M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4" t="s">
        <v>1</v>
      </c>
      <c r="B3" s="25"/>
      <c r="C3" s="25"/>
      <c r="D3" s="25"/>
      <c r="E3" s="25"/>
      <c r="F3" s="26"/>
      <c r="G3" s="2" t="s">
        <v>2</v>
      </c>
      <c r="H3" s="3">
        <v>1</v>
      </c>
      <c r="I3" s="1"/>
      <c r="J3" s="1"/>
      <c r="K3" s="1"/>
      <c r="L3" s="1"/>
      <c r="M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7"/>
      <c r="B4" s="28"/>
      <c r="C4" s="28"/>
      <c r="D4" s="28"/>
      <c r="E4" s="28"/>
      <c r="F4" s="29"/>
      <c r="G4" s="4" t="s">
        <v>3</v>
      </c>
      <c r="H4" s="5">
        <v>6</v>
      </c>
      <c r="I4" s="1"/>
      <c r="J4" s="1"/>
      <c r="K4" s="1"/>
      <c r="L4" s="1"/>
      <c r="M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6"/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0"/>
      <c r="B6" s="31"/>
      <c r="C6" s="32"/>
      <c r="D6" s="7" t="s">
        <v>4</v>
      </c>
      <c r="E6" s="7" t="s">
        <v>5</v>
      </c>
      <c r="F6" s="7" t="s">
        <v>6</v>
      </c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3" t="s">
        <v>7</v>
      </c>
      <c r="B7" s="31"/>
      <c r="C7" s="31"/>
      <c r="D7" s="31"/>
      <c r="E7" s="31"/>
      <c r="F7" s="32"/>
      <c r="G7" s="1"/>
      <c r="H7" s="1"/>
      <c r="I7" s="1"/>
      <c r="J7" s="1"/>
      <c r="K7" s="8" t="s">
        <v>5</v>
      </c>
      <c r="L7" s="8" t="s"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4" t="s">
        <v>9</v>
      </c>
      <c r="B8" s="31"/>
      <c r="C8" s="32"/>
      <c r="D8" s="9">
        <v>15000000</v>
      </c>
      <c r="E8" s="9">
        <v>15000000</v>
      </c>
      <c r="F8" s="9">
        <f t="shared" ref="F8:F13" si="0">D8-E8</f>
        <v>0</v>
      </c>
      <c r="G8" s="35" t="s">
        <v>10</v>
      </c>
      <c r="H8" s="31"/>
      <c r="I8" s="32"/>
      <c r="J8" s="10">
        <v>0.5</v>
      </c>
      <c r="K8" s="9">
        <f t="shared" ref="K8:K10" si="1">$E$14*J8</f>
        <v>13750000</v>
      </c>
      <c r="L8" s="9">
        <f t="shared" ref="L8:L10" si="2">$D$14*J8</f>
        <v>13500000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4" t="s">
        <v>11</v>
      </c>
      <c r="B9" s="31"/>
      <c r="C9" s="32"/>
      <c r="D9" s="9">
        <v>6000000</v>
      </c>
      <c r="E9" s="9">
        <v>6000000</v>
      </c>
      <c r="F9" s="9">
        <f t="shared" si="0"/>
        <v>0</v>
      </c>
      <c r="G9" s="35" t="s">
        <v>12</v>
      </c>
      <c r="H9" s="31"/>
      <c r="I9" s="32"/>
      <c r="J9" s="10">
        <v>0.3</v>
      </c>
      <c r="K9" s="9">
        <f t="shared" si="1"/>
        <v>8250000</v>
      </c>
      <c r="L9" s="9">
        <f t="shared" si="2"/>
        <v>8100000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4" t="s">
        <v>13</v>
      </c>
      <c r="B10" s="31"/>
      <c r="C10" s="32"/>
      <c r="D10" s="9">
        <v>5000000</v>
      </c>
      <c r="E10" s="9">
        <v>5000000</v>
      </c>
      <c r="F10" s="9">
        <f t="shared" si="0"/>
        <v>0</v>
      </c>
      <c r="G10" s="35" t="s">
        <v>14</v>
      </c>
      <c r="H10" s="31"/>
      <c r="I10" s="32"/>
      <c r="J10" s="10">
        <v>0.2</v>
      </c>
      <c r="K10" s="9">
        <f t="shared" si="1"/>
        <v>5500000</v>
      </c>
      <c r="L10" s="9">
        <f t="shared" si="2"/>
        <v>5400000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4" t="s">
        <v>15</v>
      </c>
      <c r="B11" s="31"/>
      <c r="C11" s="32"/>
      <c r="D11" s="9">
        <v>1000000</v>
      </c>
      <c r="E11" s="9">
        <v>1500000</v>
      </c>
      <c r="F11" s="9">
        <f t="shared" si="0"/>
        <v>-500000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4" t="s">
        <v>16</v>
      </c>
      <c r="B12" s="31"/>
      <c r="C12" s="32"/>
      <c r="D12" s="9">
        <v>0</v>
      </c>
      <c r="E12" s="9">
        <v>0</v>
      </c>
      <c r="F12" s="9">
        <f t="shared" si="0"/>
        <v>0</v>
      </c>
      <c r="G12" s="1"/>
      <c r="H12" s="11" t="s">
        <v>17</v>
      </c>
      <c r="I12" s="12"/>
      <c r="J12" s="13" t="s">
        <v>18</v>
      </c>
      <c r="K12" s="13" t="s">
        <v>19</v>
      </c>
      <c r="L12" s="13" t="s">
        <v>20</v>
      </c>
      <c r="M12" s="13" t="s">
        <v>21</v>
      </c>
      <c r="N12" s="13" t="s">
        <v>22</v>
      </c>
      <c r="O12" s="13" t="s">
        <v>23</v>
      </c>
      <c r="P12" s="13" t="s">
        <v>24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4" t="s">
        <v>16</v>
      </c>
      <c r="B13" s="31"/>
      <c r="C13" s="32"/>
      <c r="D13" s="9">
        <v>0</v>
      </c>
      <c r="E13" s="9">
        <v>0</v>
      </c>
      <c r="F13" s="9">
        <f t="shared" si="0"/>
        <v>0</v>
      </c>
      <c r="G13" s="1"/>
      <c r="H13" s="14" t="s">
        <v>25</v>
      </c>
      <c r="I13" s="15">
        <f>E15*7</f>
        <v>3150000</v>
      </c>
      <c r="J13" s="1">
        <v>1000000</v>
      </c>
      <c r="K13" s="1">
        <v>300000</v>
      </c>
      <c r="L13" s="1">
        <v>500000</v>
      </c>
      <c r="M13" s="1">
        <v>500000</v>
      </c>
      <c r="N13" s="1">
        <v>500000</v>
      </c>
      <c r="O13" s="1">
        <v>200000</v>
      </c>
      <c r="P13" s="1">
        <f>I13-SUM(J13:O13)</f>
        <v>150000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6" t="s">
        <v>26</v>
      </c>
      <c r="B14" s="31"/>
      <c r="C14" s="32"/>
      <c r="D14" s="16">
        <f>SUM(D8:D13)</f>
        <v>27000000</v>
      </c>
      <c r="E14" s="16">
        <f t="shared" ref="D14:F14" si="3">SUM(E8:E13)</f>
        <v>27500000</v>
      </c>
      <c r="F14" s="16">
        <f t="shared" si="3"/>
        <v>-500000</v>
      </c>
      <c r="G14" s="1"/>
      <c r="H14" s="11" t="s">
        <v>27</v>
      </c>
      <c r="I14" s="12">
        <f>SUM(D40,D65,D115,D90,D140,D165,D190)</f>
        <v>2635000</v>
      </c>
      <c r="J14" s="1">
        <f ca="1">IFERROR(__xludf.DUMMYFUNCTION("sum(FILTER($D$18:$D$191,$G$18:$G$191=J12))"),845000)</f>
        <v>845000</v>
      </c>
      <c r="K14" s="1">
        <f ca="1">IFERROR(__xludf.DUMMYFUNCTION("sum(FILTER($D$18:$D$191,$G$18:$G$191=K12))"),250000)</f>
        <v>250000</v>
      </c>
      <c r="L14" s="1">
        <f ca="1">IFERROR(__xludf.DUMMYFUNCTION("sum(FILTER($D$18:$D$191,$G$18:$G$191=L12))"),700000)</f>
        <v>700000</v>
      </c>
      <c r="M14" s="1">
        <f ca="1">IFERROR(__xludf.DUMMYFUNCTION("sum(FILTER($D$18:$D$191,$G$18:$G$191=M12))"),410000)</f>
        <v>410000</v>
      </c>
      <c r="N14" s="1">
        <f ca="1">IFERROR(__xludf.DUMMYFUNCTION("sum(FILTER($D$18:$D$191,$G$18:$G$191=N12))"),380000)</f>
        <v>380000</v>
      </c>
      <c r="O14" s="1">
        <f ca="1">IFERROR(__xludf.DUMMYFUNCTION("sum(FILTER($D$18:$D$191,$G$18:$G$191=O12))"),10000)</f>
        <v>10000</v>
      </c>
      <c r="P14" s="1">
        <f ca="1">IFERROR(__xludf.DUMMYFUNCTION("sum(FILTER($D$18:$D$191,$G$18:$G$191=P12))"),50000)</f>
        <v>50000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7" t="s">
        <v>28</v>
      </c>
      <c r="B15" s="31"/>
      <c r="C15" s="31"/>
      <c r="D15" s="32"/>
      <c r="E15" s="17">
        <f>IF(ISEVEN(H4),L8/30,L8/31)</f>
        <v>450000</v>
      </c>
      <c r="F15" s="18"/>
      <c r="G15" s="1"/>
      <c r="H15" s="11" t="s">
        <v>29</v>
      </c>
      <c r="I15" s="12">
        <f>SUM(F41,F66,F91,F116,F141,F166,F191)</f>
        <v>2645000</v>
      </c>
      <c r="J15" s="1">
        <f t="shared" ref="J15:P15" ca="1" si="4">J13-J14</f>
        <v>155000</v>
      </c>
      <c r="K15" s="1">
        <f t="shared" ca="1" si="4"/>
        <v>50000</v>
      </c>
      <c r="L15" s="1">
        <f t="shared" ca="1" si="4"/>
        <v>-200000</v>
      </c>
      <c r="M15" s="1">
        <f t="shared" ca="1" si="4"/>
        <v>90000</v>
      </c>
      <c r="N15" s="1">
        <f t="shared" ca="1" si="4"/>
        <v>120000</v>
      </c>
      <c r="O15" s="1">
        <f t="shared" ca="1" si="4"/>
        <v>190000</v>
      </c>
      <c r="P15" s="1">
        <f t="shared" ca="1" si="4"/>
        <v>100000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8" t="s">
        <v>30</v>
      </c>
      <c r="B16" s="31"/>
      <c r="C16" s="31"/>
      <c r="D16" s="31"/>
      <c r="E16" s="31"/>
      <c r="F16" s="32"/>
      <c r="G16" s="19" t="s">
        <v>31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9" t="s">
        <v>32</v>
      </c>
      <c r="B17" s="31"/>
      <c r="C17" s="31"/>
      <c r="D17" s="31"/>
      <c r="E17" s="31"/>
      <c r="F17" s="31"/>
      <c r="G17" s="3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4" t="s">
        <v>33</v>
      </c>
      <c r="B18" s="31"/>
      <c r="C18" s="32"/>
      <c r="D18" s="9">
        <v>170000</v>
      </c>
      <c r="E18" s="9">
        <v>200000</v>
      </c>
      <c r="F18" s="9">
        <f t="shared" ref="F18:F39" si="5">E18-D18</f>
        <v>30000</v>
      </c>
      <c r="G18" s="12" t="s">
        <v>18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4" t="s">
        <v>34</v>
      </c>
      <c r="B19" s="31"/>
      <c r="C19" s="32"/>
      <c r="D19" s="9">
        <v>710000</v>
      </c>
      <c r="E19" s="9">
        <v>1000000</v>
      </c>
      <c r="F19" s="9">
        <f t="shared" si="5"/>
        <v>290000</v>
      </c>
      <c r="G19" s="12" t="s">
        <v>20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4" t="s">
        <v>35</v>
      </c>
      <c r="B20" s="31"/>
      <c r="C20" s="32"/>
      <c r="D20" s="9">
        <v>110000</v>
      </c>
      <c r="E20" s="9">
        <v>100000</v>
      </c>
      <c r="F20" s="9">
        <f t="shared" si="5"/>
        <v>-10000</v>
      </c>
      <c r="G20" s="12" t="s">
        <v>19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4" t="s">
        <v>36</v>
      </c>
      <c r="B21" s="31"/>
      <c r="C21" s="32"/>
      <c r="D21" s="9">
        <v>145000</v>
      </c>
      <c r="E21" s="9">
        <v>100000</v>
      </c>
      <c r="F21" s="9">
        <f t="shared" si="5"/>
        <v>-45000</v>
      </c>
      <c r="G21" s="12" t="s">
        <v>21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4" t="s">
        <v>37</v>
      </c>
      <c r="B22" s="31"/>
      <c r="C22" s="32"/>
      <c r="D22" s="9">
        <v>40000</v>
      </c>
      <c r="E22" s="9">
        <v>50000</v>
      </c>
      <c r="F22" s="9">
        <f t="shared" si="5"/>
        <v>10000</v>
      </c>
      <c r="G22" s="12" t="s">
        <v>24</v>
      </c>
      <c r="H22" s="1"/>
      <c r="I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0" t="s">
        <v>38</v>
      </c>
      <c r="B23" s="31"/>
      <c r="C23" s="32"/>
      <c r="D23" s="9">
        <v>20000</v>
      </c>
      <c r="E23" s="9">
        <v>10000</v>
      </c>
      <c r="F23" s="9">
        <f t="shared" si="5"/>
        <v>-10000</v>
      </c>
      <c r="G23" s="12" t="s">
        <v>23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4" t="s">
        <v>39</v>
      </c>
      <c r="B24" s="31"/>
      <c r="C24" s="32"/>
      <c r="D24" s="9">
        <v>200000</v>
      </c>
      <c r="E24" s="9">
        <v>180000</v>
      </c>
      <c r="F24" s="9">
        <f t="shared" si="5"/>
        <v>-20000</v>
      </c>
      <c r="G24" s="12" t="s">
        <v>21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4" t="s">
        <v>40</v>
      </c>
      <c r="B25" s="31"/>
      <c r="C25" s="32"/>
      <c r="D25" s="9">
        <v>40000</v>
      </c>
      <c r="E25" s="9">
        <v>100000</v>
      </c>
      <c r="F25" s="9">
        <f t="shared" si="5"/>
        <v>60000</v>
      </c>
      <c r="G25" s="12" t="s">
        <v>22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4"/>
      <c r="B26" s="31"/>
      <c r="C26" s="32"/>
      <c r="D26" s="9"/>
      <c r="E26" s="9"/>
      <c r="F26" s="9">
        <f t="shared" si="5"/>
        <v>0</v>
      </c>
      <c r="G26" s="1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4"/>
      <c r="B27" s="31"/>
      <c r="C27" s="32"/>
      <c r="D27" s="9"/>
      <c r="E27" s="9"/>
      <c r="F27" s="9">
        <f t="shared" si="5"/>
        <v>0</v>
      </c>
      <c r="G27" s="1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4"/>
      <c r="B28" s="31"/>
      <c r="C28" s="32"/>
      <c r="D28" s="9"/>
      <c r="E28" s="9"/>
      <c r="F28" s="9">
        <f t="shared" si="5"/>
        <v>0</v>
      </c>
      <c r="G28" s="1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/>
      <c r="B29" s="31"/>
      <c r="C29" s="32"/>
      <c r="D29" s="9"/>
      <c r="E29" s="9"/>
      <c r="F29" s="9">
        <f t="shared" si="5"/>
        <v>0</v>
      </c>
      <c r="G29" s="1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/>
      <c r="B30" s="31"/>
      <c r="C30" s="32"/>
      <c r="D30" s="9"/>
      <c r="E30" s="9"/>
      <c r="F30" s="9">
        <f t="shared" si="5"/>
        <v>0</v>
      </c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4"/>
      <c r="B31" s="31"/>
      <c r="C31" s="32"/>
      <c r="D31" s="9"/>
      <c r="E31" s="9"/>
      <c r="F31" s="9">
        <f t="shared" si="5"/>
        <v>0</v>
      </c>
      <c r="G31" s="1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4"/>
      <c r="B32" s="31"/>
      <c r="C32" s="32"/>
      <c r="D32" s="9"/>
      <c r="E32" s="9"/>
      <c r="F32" s="9">
        <f t="shared" si="5"/>
        <v>0</v>
      </c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4"/>
      <c r="B33" s="31"/>
      <c r="C33" s="32"/>
      <c r="D33" s="9"/>
      <c r="E33" s="9"/>
      <c r="F33" s="9">
        <f t="shared" si="5"/>
        <v>0</v>
      </c>
      <c r="G33" s="1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4"/>
      <c r="B34" s="31"/>
      <c r="C34" s="32"/>
      <c r="D34" s="9"/>
      <c r="E34" s="9"/>
      <c r="F34" s="9">
        <f t="shared" si="5"/>
        <v>0</v>
      </c>
      <c r="G34" s="1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4"/>
      <c r="B35" s="31"/>
      <c r="C35" s="32"/>
      <c r="D35" s="9"/>
      <c r="E35" s="9"/>
      <c r="F35" s="9">
        <f t="shared" si="5"/>
        <v>0</v>
      </c>
      <c r="G35" s="1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4"/>
      <c r="B36" s="31"/>
      <c r="C36" s="32"/>
      <c r="D36" s="9"/>
      <c r="E36" s="9"/>
      <c r="F36" s="9">
        <f t="shared" si="5"/>
        <v>0</v>
      </c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4"/>
      <c r="B37" s="31"/>
      <c r="C37" s="32"/>
      <c r="D37" s="9"/>
      <c r="E37" s="9"/>
      <c r="F37" s="9">
        <f t="shared" si="5"/>
        <v>0</v>
      </c>
      <c r="G37" s="1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4"/>
      <c r="B38" s="31"/>
      <c r="C38" s="32"/>
      <c r="D38" s="9"/>
      <c r="E38" s="9"/>
      <c r="F38" s="9">
        <f t="shared" si="5"/>
        <v>0</v>
      </c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4"/>
      <c r="B39" s="31"/>
      <c r="C39" s="32"/>
      <c r="D39" s="9"/>
      <c r="E39" s="9"/>
      <c r="F39" s="9">
        <f t="shared" si="5"/>
        <v>0</v>
      </c>
      <c r="G39" s="1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35" t="s">
        <v>26</v>
      </c>
      <c r="B40" s="31"/>
      <c r="C40" s="32"/>
      <c r="D40" s="16">
        <f t="shared" ref="D40:E40" si="6">SUM(D18:D39)</f>
        <v>1435000</v>
      </c>
      <c r="E40" s="16">
        <f t="shared" si="6"/>
        <v>1740000</v>
      </c>
      <c r="F40" s="16">
        <f>SUM(F18:F39)</f>
        <v>305000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0"/>
      <c r="B41" s="20"/>
      <c r="C41" s="20"/>
      <c r="D41" s="20"/>
      <c r="E41" s="21" t="s">
        <v>41</v>
      </c>
      <c r="F41" s="20">
        <f>$E$15-F40</f>
        <v>145000</v>
      </c>
      <c r="G41" s="2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41" t="s">
        <v>42</v>
      </c>
      <c r="B42" s="31"/>
      <c r="C42" s="31"/>
      <c r="D42" s="31"/>
      <c r="E42" s="31"/>
      <c r="F42" s="31"/>
      <c r="G42" s="3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4" t="s">
        <v>33</v>
      </c>
      <c r="B43" s="31"/>
      <c r="C43" s="32"/>
      <c r="D43" s="9">
        <v>90000</v>
      </c>
      <c r="E43" s="9">
        <v>200000</v>
      </c>
      <c r="F43" s="9">
        <f t="shared" ref="F43:F64" si="7">E43-D43</f>
        <v>110000</v>
      </c>
      <c r="G43" s="12" t="s">
        <v>18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4" t="s">
        <v>36</v>
      </c>
      <c r="B44" s="31"/>
      <c r="C44" s="32"/>
      <c r="D44" s="9">
        <v>135000</v>
      </c>
      <c r="E44" s="9">
        <v>100000</v>
      </c>
      <c r="F44" s="9">
        <f t="shared" si="7"/>
        <v>-35000</v>
      </c>
      <c r="G44" s="12" t="s">
        <v>21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4" t="s">
        <v>43</v>
      </c>
      <c r="B45" s="31"/>
      <c r="C45" s="32"/>
      <c r="D45" s="9">
        <v>280000</v>
      </c>
      <c r="E45" s="9">
        <v>500000</v>
      </c>
      <c r="F45" s="9">
        <f t="shared" si="7"/>
        <v>220000</v>
      </c>
      <c r="G45" s="12" t="s">
        <v>22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4" t="s">
        <v>44</v>
      </c>
      <c r="B46" s="31"/>
      <c r="C46" s="32"/>
      <c r="D46" s="9">
        <v>100000</v>
      </c>
      <c r="E46" s="9">
        <v>100000</v>
      </c>
      <c r="F46" s="9">
        <f t="shared" si="7"/>
        <v>0</v>
      </c>
      <c r="G46" s="12" t="s">
        <v>18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4" t="s">
        <v>45</v>
      </c>
      <c r="B47" s="31"/>
      <c r="C47" s="32"/>
      <c r="D47" s="9">
        <v>80000</v>
      </c>
      <c r="E47" s="9">
        <v>100000</v>
      </c>
      <c r="F47" s="9">
        <f t="shared" si="7"/>
        <v>20000</v>
      </c>
      <c r="G47" s="12" t="s">
        <v>18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40" t="s">
        <v>46</v>
      </c>
      <c r="B48" s="31"/>
      <c r="C48" s="32"/>
      <c r="D48" s="9">
        <v>215000</v>
      </c>
      <c r="E48" s="9">
        <v>100000</v>
      </c>
      <c r="F48" s="9">
        <f t="shared" si="7"/>
        <v>-115000</v>
      </c>
      <c r="G48" s="12" t="s">
        <v>18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4" t="s">
        <v>47</v>
      </c>
      <c r="B49" s="31"/>
      <c r="C49" s="32"/>
      <c r="D49" s="9">
        <v>120000</v>
      </c>
      <c r="E49" s="9">
        <v>100000</v>
      </c>
      <c r="F49" s="9">
        <f t="shared" si="7"/>
        <v>-20000</v>
      </c>
      <c r="G49" s="12" t="s">
        <v>19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4"/>
      <c r="B50" s="31"/>
      <c r="C50" s="32"/>
      <c r="D50" s="9"/>
      <c r="E50" s="9"/>
      <c r="F50" s="9">
        <f t="shared" si="7"/>
        <v>0</v>
      </c>
      <c r="G50" s="1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4"/>
      <c r="B51" s="31"/>
      <c r="C51" s="32"/>
      <c r="D51" s="9"/>
      <c r="E51" s="9"/>
      <c r="F51" s="9">
        <f t="shared" si="7"/>
        <v>0</v>
      </c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4"/>
      <c r="B52" s="31"/>
      <c r="C52" s="32"/>
      <c r="D52" s="9"/>
      <c r="E52" s="9"/>
      <c r="F52" s="9">
        <f t="shared" si="7"/>
        <v>0</v>
      </c>
      <c r="G52" s="1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4"/>
      <c r="B53" s="31"/>
      <c r="C53" s="32"/>
      <c r="D53" s="9"/>
      <c r="E53" s="9"/>
      <c r="F53" s="9">
        <f t="shared" si="7"/>
        <v>0</v>
      </c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4"/>
      <c r="B54" s="31"/>
      <c r="C54" s="32"/>
      <c r="D54" s="9"/>
      <c r="E54" s="9"/>
      <c r="F54" s="9">
        <f t="shared" si="7"/>
        <v>0</v>
      </c>
      <c r="G54" s="1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4"/>
      <c r="B55" s="31"/>
      <c r="C55" s="32"/>
      <c r="D55" s="9"/>
      <c r="E55" s="9"/>
      <c r="F55" s="9">
        <f t="shared" si="7"/>
        <v>0</v>
      </c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4"/>
      <c r="B56" s="31"/>
      <c r="C56" s="32"/>
      <c r="D56" s="9"/>
      <c r="E56" s="9"/>
      <c r="F56" s="9">
        <f t="shared" si="7"/>
        <v>0</v>
      </c>
      <c r="G56" s="1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4"/>
      <c r="B57" s="31"/>
      <c r="C57" s="32"/>
      <c r="D57" s="9"/>
      <c r="E57" s="9"/>
      <c r="F57" s="9">
        <f t="shared" si="7"/>
        <v>0</v>
      </c>
      <c r="G57" s="1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4"/>
      <c r="B58" s="31"/>
      <c r="C58" s="32"/>
      <c r="D58" s="9"/>
      <c r="E58" s="9"/>
      <c r="F58" s="9">
        <f t="shared" si="7"/>
        <v>0</v>
      </c>
      <c r="G58" s="1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4"/>
      <c r="B59" s="31"/>
      <c r="C59" s="32"/>
      <c r="D59" s="9"/>
      <c r="E59" s="9"/>
      <c r="F59" s="9">
        <f t="shared" si="7"/>
        <v>0</v>
      </c>
      <c r="G59" s="1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4"/>
      <c r="B60" s="31"/>
      <c r="C60" s="32"/>
      <c r="D60" s="9"/>
      <c r="E60" s="9"/>
      <c r="F60" s="9">
        <f t="shared" si="7"/>
        <v>0</v>
      </c>
      <c r="G60" s="1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4"/>
      <c r="B61" s="31"/>
      <c r="C61" s="32"/>
      <c r="D61" s="9"/>
      <c r="E61" s="9"/>
      <c r="F61" s="9">
        <f t="shared" si="7"/>
        <v>0</v>
      </c>
      <c r="G61" s="1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4"/>
      <c r="B62" s="31"/>
      <c r="C62" s="32"/>
      <c r="D62" s="9"/>
      <c r="E62" s="9"/>
      <c r="F62" s="9">
        <f t="shared" si="7"/>
        <v>0</v>
      </c>
      <c r="G62" s="1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4"/>
      <c r="B63" s="31"/>
      <c r="C63" s="32"/>
      <c r="D63" s="9"/>
      <c r="E63" s="9"/>
      <c r="F63" s="9">
        <f t="shared" si="7"/>
        <v>0</v>
      </c>
      <c r="G63" s="1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4"/>
      <c r="B64" s="31"/>
      <c r="C64" s="32"/>
      <c r="D64" s="9"/>
      <c r="E64" s="9"/>
      <c r="F64" s="9">
        <f t="shared" si="7"/>
        <v>0</v>
      </c>
      <c r="G64" s="1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5" t="s">
        <v>26</v>
      </c>
      <c r="B65" s="31"/>
      <c r="C65" s="32"/>
      <c r="D65" s="16">
        <f t="shared" ref="D65:E65" si="8">SUM(D43:D64)</f>
        <v>1020000</v>
      </c>
      <c r="E65" s="16">
        <f t="shared" si="8"/>
        <v>1200000</v>
      </c>
      <c r="F65" s="16">
        <f>SUM(F43:F64)</f>
        <v>180000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0"/>
      <c r="B66" s="20"/>
      <c r="C66" s="20"/>
      <c r="D66" s="20"/>
      <c r="E66" s="21" t="s">
        <v>41</v>
      </c>
      <c r="F66" s="20">
        <f>$E$15-F65</f>
        <v>270000</v>
      </c>
      <c r="G66" s="2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42" t="s">
        <v>48</v>
      </c>
      <c r="B67" s="31"/>
      <c r="C67" s="31"/>
      <c r="D67" s="31"/>
      <c r="E67" s="31"/>
      <c r="F67" s="31"/>
      <c r="G67" s="3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34"/>
      <c r="B68" s="31"/>
      <c r="C68" s="32"/>
      <c r="D68" s="9"/>
      <c r="E68" s="9"/>
      <c r="F68" s="9">
        <f t="shared" ref="F68:F89" si="9">E68-D68</f>
        <v>0</v>
      </c>
      <c r="G68" s="1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4"/>
      <c r="B69" s="31"/>
      <c r="C69" s="32"/>
      <c r="D69" s="9"/>
      <c r="E69" s="9"/>
      <c r="F69" s="9">
        <f t="shared" si="9"/>
        <v>0</v>
      </c>
      <c r="G69" s="1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4"/>
      <c r="B70" s="31"/>
      <c r="C70" s="32"/>
      <c r="D70" s="9"/>
      <c r="E70" s="9"/>
      <c r="F70" s="9">
        <f t="shared" si="9"/>
        <v>0</v>
      </c>
      <c r="G70" s="1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4"/>
      <c r="B71" s="31"/>
      <c r="C71" s="32"/>
      <c r="D71" s="9"/>
      <c r="E71" s="9"/>
      <c r="F71" s="9">
        <f t="shared" si="9"/>
        <v>0</v>
      </c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4"/>
      <c r="B72" s="31"/>
      <c r="C72" s="32"/>
      <c r="D72" s="9"/>
      <c r="E72" s="9"/>
      <c r="F72" s="9">
        <f t="shared" si="9"/>
        <v>0</v>
      </c>
      <c r="G72" s="1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0"/>
      <c r="B73" s="31"/>
      <c r="C73" s="32"/>
      <c r="D73" s="9"/>
      <c r="E73" s="9"/>
      <c r="F73" s="9">
        <f t="shared" si="9"/>
        <v>0</v>
      </c>
      <c r="G73" s="1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34"/>
      <c r="B74" s="31"/>
      <c r="C74" s="32"/>
      <c r="D74" s="9"/>
      <c r="E74" s="9"/>
      <c r="F74" s="9">
        <f t="shared" si="9"/>
        <v>0</v>
      </c>
      <c r="G74" s="1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34"/>
      <c r="B75" s="31"/>
      <c r="C75" s="32"/>
      <c r="D75" s="9"/>
      <c r="E75" s="9"/>
      <c r="F75" s="9">
        <f t="shared" si="9"/>
        <v>0</v>
      </c>
      <c r="G75" s="1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4"/>
      <c r="B76" s="31"/>
      <c r="C76" s="32"/>
      <c r="D76" s="9"/>
      <c r="E76" s="9"/>
      <c r="F76" s="9">
        <f t="shared" si="9"/>
        <v>0</v>
      </c>
      <c r="G76" s="1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4"/>
      <c r="B77" s="31"/>
      <c r="C77" s="32"/>
      <c r="D77" s="9"/>
      <c r="E77" s="9"/>
      <c r="F77" s="9">
        <f t="shared" si="9"/>
        <v>0</v>
      </c>
      <c r="G77" s="1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4"/>
      <c r="B78" s="31"/>
      <c r="C78" s="32"/>
      <c r="D78" s="9"/>
      <c r="E78" s="9"/>
      <c r="F78" s="9">
        <f t="shared" si="9"/>
        <v>0</v>
      </c>
      <c r="G78" s="1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4"/>
      <c r="B79" s="31"/>
      <c r="C79" s="32"/>
      <c r="D79" s="9"/>
      <c r="E79" s="9"/>
      <c r="F79" s="9">
        <f t="shared" si="9"/>
        <v>0</v>
      </c>
      <c r="G79" s="1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4"/>
      <c r="B80" s="31"/>
      <c r="C80" s="32"/>
      <c r="D80" s="9"/>
      <c r="E80" s="9"/>
      <c r="F80" s="9">
        <f t="shared" si="9"/>
        <v>0</v>
      </c>
      <c r="G80" s="1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4"/>
      <c r="B81" s="31"/>
      <c r="C81" s="32"/>
      <c r="D81" s="9"/>
      <c r="E81" s="9"/>
      <c r="F81" s="9">
        <f t="shared" si="9"/>
        <v>0</v>
      </c>
      <c r="G81" s="1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4"/>
      <c r="B82" s="31"/>
      <c r="C82" s="32"/>
      <c r="D82" s="9"/>
      <c r="E82" s="9"/>
      <c r="F82" s="9">
        <f t="shared" si="9"/>
        <v>0</v>
      </c>
      <c r="G82" s="1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4"/>
      <c r="B83" s="31"/>
      <c r="C83" s="32"/>
      <c r="D83" s="9"/>
      <c r="E83" s="9"/>
      <c r="F83" s="9">
        <f t="shared" si="9"/>
        <v>0</v>
      </c>
      <c r="G83" s="1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4"/>
      <c r="B84" s="31"/>
      <c r="C84" s="32"/>
      <c r="D84" s="9"/>
      <c r="E84" s="9"/>
      <c r="F84" s="9">
        <f t="shared" si="9"/>
        <v>0</v>
      </c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4"/>
      <c r="B85" s="31"/>
      <c r="C85" s="32"/>
      <c r="D85" s="9"/>
      <c r="E85" s="9"/>
      <c r="F85" s="9">
        <f t="shared" si="9"/>
        <v>0</v>
      </c>
      <c r="G85" s="1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4"/>
      <c r="B86" s="31"/>
      <c r="C86" s="32"/>
      <c r="D86" s="9"/>
      <c r="E86" s="9"/>
      <c r="F86" s="9">
        <f t="shared" si="9"/>
        <v>0</v>
      </c>
      <c r="G86" s="1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4"/>
      <c r="B87" s="31"/>
      <c r="C87" s="32"/>
      <c r="D87" s="9"/>
      <c r="E87" s="9"/>
      <c r="F87" s="9">
        <f t="shared" si="9"/>
        <v>0</v>
      </c>
      <c r="G87" s="1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4"/>
      <c r="B88" s="31"/>
      <c r="C88" s="32"/>
      <c r="D88" s="9"/>
      <c r="E88" s="9"/>
      <c r="F88" s="9">
        <f t="shared" si="9"/>
        <v>0</v>
      </c>
      <c r="G88" s="1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4"/>
      <c r="B89" s="31"/>
      <c r="C89" s="32"/>
      <c r="D89" s="9"/>
      <c r="E89" s="9"/>
      <c r="F89" s="9">
        <f t="shared" si="9"/>
        <v>0</v>
      </c>
      <c r="G89" s="1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5" t="s">
        <v>26</v>
      </c>
      <c r="B90" s="31"/>
      <c r="C90" s="32"/>
      <c r="D90" s="16">
        <f t="shared" ref="D90:E90" si="10">SUM(D68:D89)</f>
        <v>0</v>
      </c>
      <c r="E90" s="16">
        <f t="shared" si="10"/>
        <v>0</v>
      </c>
      <c r="F90" s="16">
        <f>SUM(F68:F89)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0"/>
      <c r="B91" s="20"/>
      <c r="C91" s="20"/>
      <c r="D91" s="20"/>
      <c r="E91" s="21" t="s">
        <v>41</v>
      </c>
      <c r="F91" s="20">
        <f>$E$15-F90</f>
        <v>450000</v>
      </c>
      <c r="G91" s="2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43" t="s">
        <v>49</v>
      </c>
      <c r="B92" s="31"/>
      <c r="C92" s="31"/>
      <c r="D92" s="31"/>
      <c r="E92" s="31"/>
      <c r="F92" s="31"/>
      <c r="G92" s="3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4" t="s">
        <v>33</v>
      </c>
      <c r="B93" s="31"/>
      <c r="C93" s="32"/>
      <c r="D93" s="9">
        <v>180000</v>
      </c>
      <c r="E93" s="9">
        <v>200000</v>
      </c>
      <c r="F93" s="9">
        <f t="shared" ref="F93:F114" si="11">E93-D93</f>
        <v>20000</v>
      </c>
      <c r="G93" s="12" t="s">
        <v>18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4"/>
      <c r="B94" s="31"/>
      <c r="C94" s="32"/>
      <c r="D94" s="9"/>
      <c r="E94" s="9"/>
      <c r="F94" s="9">
        <f t="shared" si="11"/>
        <v>0</v>
      </c>
      <c r="G94" s="1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4"/>
      <c r="B95" s="31"/>
      <c r="C95" s="32"/>
      <c r="D95" s="9"/>
      <c r="E95" s="9"/>
      <c r="F95" s="9">
        <f t="shared" si="11"/>
        <v>0</v>
      </c>
      <c r="G95" s="1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4"/>
      <c r="B96" s="31"/>
      <c r="C96" s="32"/>
      <c r="D96" s="9"/>
      <c r="E96" s="9"/>
      <c r="F96" s="9">
        <f t="shared" si="11"/>
        <v>0</v>
      </c>
      <c r="G96" s="1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4"/>
      <c r="B97" s="31"/>
      <c r="C97" s="32"/>
      <c r="D97" s="9"/>
      <c r="E97" s="9"/>
      <c r="F97" s="9">
        <f t="shared" si="11"/>
        <v>0</v>
      </c>
      <c r="G97" s="1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0"/>
      <c r="B98" s="31"/>
      <c r="C98" s="32"/>
      <c r="D98" s="9"/>
      <c r="E98" s="9"/>
      <c r="F98" s="9">
        <f t="shared" si="11"/>
        <v>0</v>
      </c>
      <c r="G98" s="1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4"/>
      <c r="B99" s="31"/>
      <c r="C99" s="32"/>
      <c r="D99" s="9"/>
      <c r="E99" s="9"/>
      <c r="F99" s="9">
        <f t="shared" si="11"/>
        <v>0</v>
      </c>
      <c r="G99" s="1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4"/>
      <c r="B100" s="31"/>
      <c r="C100" s="32"/>
      <c r="D100" s="9"/>
      <c r="E100" s="9"/>
      <c r="F100" s="9">
        <f t="shared" si="11"/>
        <v>0</v>
      </c>
      <c r="G100" s="1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4"/>
      <c r="B101" s="31"/>
      <c r="C101" s="32"/>
      <c r="D101" s="9"/>
      <c r="E101" s="9"/>
      <c r="F101" s="9">
        <f t="shared" si="11"/>
        <v>0</v>
      </c>
      <c r="G101" s="1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4"/>
      <c r="B102" s="31"/>
      <c r="C102" s="32"/>
      <c r="D102" s="9"/>
      <c r="E102" s="9"/>
      <c r="F102" s="9">
        <f t="shared" si="11"/>
        <v>0</v>
      </c>
      <c r="G102" s="1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4"/>
      <c r="B103" s="31"/>
      <c r="C103" s="32"/>
      <c r="D103" s="9"/>
      <c r="E103" s="9"/>
      <c r="F103" s="9">
        <f t="shared" si="11"/>
        <v>0</v>
      </c>
      <c r="G103" s="1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4"/>
      <c r="B104" s="31"/>
      <c r="C104" s="32"/>
      <c r="D104" s="9"/>
      <c r="E104" s="9"/>
      <c r="F104" s="9">
        <f t="shared" si="11"/>
        <v>0</v>
      </c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4"/>
      <c r="B105" s="31"/>
      <c r="C105" s="32"/>
      <c r="D105" s="9"/>
      <c r="E105" s="9"/>
      <c r="F105" s="9">
        <f t="shared" si="11"/>
        <v>0</v>
      </c>
      <c r="G105" s="1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4"/>
      <c r="B106" s="31"/>
      <c r="C106" s="32"/>
      <c r="D106" s="9"/>
      <c r="E106" s="9"/>
      <c r="F106" s="9">
        <f t="shared" si="11"/>
        <v>0</v>
      </c>
      <c r="G106" s="1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4"/>
      <c r="B107" s="31"/>
      <c r="C107" s="32"/>
      <c r="D107" s="9"/>
      <c r="E107" s="9"/>
      <c r="F107" s="9">
        <f t="shared" si="11"/>
        <v>0</v>
      </c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4"/>
      <c r="B108" s="31"/>
      <c r="C108" s="32"/>
      <c r="D108" s="9"/>
      <c r="E108" s="9"/>
      <c r="F108" s="9">
        <f t="shared" si="11"/>
        <v>0</v>
      </c>
      <c r="G108" s="1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4"/>
      <c r="B109" s="31"/>
      <c r="C109" s="32"/>
      <c r="D109" s="9"/>
      <c r="E109" s="9"/>
      <c r="F109" s="9">
        <f t="shared" si="11"/>
        <v>0</v>
      </c>
      <c r="G109" s="1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4"/>
      <c r="B110" s="31"/>
      <c r="C110" s="32"/>
      <c r="D110" s="9"/>
      <c r="E110" s="9"/>
      <c r="F110" s="9">
        <f t="shared" si="11"/>
        <v>0</v>
      </c>
      <c r="G110" s="1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4"/>
      <c r="B111" s="31"/>
      <c r="C111" s="32"/>
      <c r="D111" s="9"/>
      <c r="E111" s="9"/>
      <c r="F111" s="9">
        <f t="shared" si="11"/>
        <v>0</v>
      </c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4"/>
      <c r="B112" s="31"/>
      <c r="C112" s="32"/>
      <c r="D112" s="9"/>
      <c r="E112" s="9"/>
      <c r="F112" s="9">
        <f t="shared" si="11"/>
        <v>0</v>
      </c>
      <c r="G112" s="1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4"/>
      <c r="B113" s="31"/>
      <c r="C113" s="32"/>
      <c r="D113" s="9"/>
      <c r="E113" s="9"/>
      <c r="F113" s="9">
        <f t="shared" si="11"/>
        <v>0</v>
      </c>
      <c r="G113" s="1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4"/>
      <c r="B114" s="31"/>
      <c r="C114" s="32"/>
      <c r="D114" s="9"/>
      <c r="E114" s="9"/>
      <c r="F114" s="9">
        <f t="shared" si="11"/>
        <v>0</v>
      </c>
      <c r="G114" s="1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5" t="s">
        <v>26</v>
      </c>
      <c r="B115" s="31"/>
      <c r="C115" s="32"/>
      <c r="D115" s="16">
        <f t="shared" ref="D115:E115" si="12">SUM(D93:D114)</f>
        <v>180000</v>
      </c>
      <c r="E115" s="16">
        <f t="shared" si="12"/>
        <v>200000</v>
      </c>
      <c r="F115" s="16">
        <f>SUM(F93:F114)</f>
        <v>20000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0"/>
      <c r="B116" s="20"/>
      <c r="C116" s="20"/>
      <c r="D116" s="20"/>
      <c r="E116" s="21" t="s">
        <v>41</v>
      </c>
      <c r="F116" s="20">
        <f>$E$15-F115</f>
        <v>430000</v>
      </c>
      <c r="G116" s="20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45" t="s">
        <v>50</v>
      </c>
      <c r="B117" s="31"/>
      <c r="C117" s="31"/>
      <c r="D117" s="31"/>
      <c r="E117" s="31"/>
      <c r="F117" s="31"/>
      <c r="G117" s="3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4"/>
      <c r="B118" s="31"/>
      <c r="C118" s="32"/>
      <c r="D118" s="9"/>
      <c r="E118" s="9"/>
      <c r="F118" s="9">
        <f t="shared" ref="F118:F139" si="13">E118-D118</f>
        <v>0</v>
      </c>
      <c r="G118" s="1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4"/>
      <c r="B119" s="31"/>
      <c r="C119" s="32"/>
      <c r="D119" s="9"/>
      <c r="E119" s="9"/>
      <c r="F119" s="9">
        <f t="shared" si="13"/>
        <v>0</v>
      </c>
      <c r="G119" s="1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4"/>
      <c r="B120" s="31"/>
      <c r="C120" s="32"/>
      <c r="D120" s="9"/>
      <c r="E120" s="9"/>
      <c r="F120" s="9">
        <f t="shared" si="13"/>
        <v>0</v>
      </c>
      <c r="G120" s="1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4"/>
      <c r="B121" s="31"/>
      <c r="C121" s="32"/>
      <c r="D121" s="9"/>
      <c r="E121" s="9"/>
      <c r="F121" s="9">
        <f t="shared" si="13"/>
        <v>0</v>
      </c>
      <c r="G121" s="1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4"/>
      <c r="B122" s="31"/>
      <c r="C122" s="32"/>
      <c r="D122" s="9"/>
      <c r="E122" s="9"/>
      <c r="F122" s="9">
        <f t="shared" si="13"/>
        <v>0</v>
      </c>
      <c r="G122" s="1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40"/>
      <c r="B123" s="31"/>
      <c r="C123" s="32"/>
      <c r="D123" s="9"/>
      <c r="E123" s="9"/>
      <c r="F123" s="9">
        <f t="shared" si="13"/>
        <v>0</v>
      </c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4"/>
      <c r="B124" s="31"/>
      <c r="C124" s="32"/>
      <c r="D124" s="9"/>
      <c r="E124" s="9"/>
      <c r="F124" s="9">
        <f t="shared" si="13"/>
        <v>0</v>
      </c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4"/>
      <c r="B125" s="31"/>
      <c r="C125" s="32"/>
      <c r="D125" s="9"/>
      <c r="E125" s="9"/>
      <c r="F125" s="9">
        <f t="shared" si="13"/>
        <v>0</v>
      </c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4"/>
      <c r="B126" s="31"/>
      <c r="C126" s="32"/>
      <c r="D126" s="9"/>
      <c r="E126" s="9"/>
      <c r="F126" s="9">
        <f t="shared" si="13"/>
        <v>0</v>
      </c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4"/>
      <c r="B127" s="31"/>
      <c r="C127" s="32"/>
      <c r="D127" s="9"/>
      <c r="E127" s="9"/>
      <c r="F127" s="9">
        <f t="shared" si="13"/>
        <v>0</v>
      </c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4"/>
      <c r="B128" s="31"/>
      <c r="C128" s="32"/>
      <c r="D128" s="9"/>
      <c r="E128" s="9"/>
      <c r="F128" s="9">
        <f t="shared" si="13"/>
        <v>0</v>
      </c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4"/>
      <c r="B129" s="31"/>
      <c r="C129" s="32"/>
      <c r="D129" s="9"/>
      <c r="E129" s="9"/>
      <c r="F129" s="9">
        <f t="shared" si="13"/>
        <v>0</v>
      </c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4"/>
      <c r="B130" s="31"/>
      <c r="C130" s="32"/>
      <c r="D130" s="9"/>
      <c r="E130" s="9"/>
      <c r="F130" s="9">
        <f t="shared" si="13"/>
        <v>0</v>
      </c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4"/>
      <c r="B131" s="31"/>
      <c r="C131" s="32"/>
      <c r="D131" s="9"/>
      <c r="E131" s="9"/>
      <c r="F131" s="9">
        <f t="shared" si="13"/>
        <v>0</v>
      </c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4"/>
      <c r="B132" s="31"/>
      <c r="C132" s="32"/>
      <c r="D132" s="9"/>
      <c r="E132" s="9"/>
      <c r="F132" s="9">
        <f t="shared" si="13"/>
        <v>0</v>
      </c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4"/>
      <c r="B133" s="31"/>
      <c r="C133" s="32"/>
      <c r="D133" s="9"/>
      <c r="E133" s="9"/>
      <c r="F133" s="9">
        <f t="shared" si="13"/>
        <v>0</v>
      </c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4"/>
      <c r="B134" s="31"/>
      <c r="C134" s="32"/>
      <c r="D134" s="9"/>
      <c r="E134" s="9"/>
      <c r="F134" s="9">
        <f t="shared" si="13"/>
        <v>0</v>
      </c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4"/>
      <c r="B135" s="31"/>
      <c r="C135" s="32"/>
      <c r="D135" s="9"/>
      <c r="E135" s="9"/>
      <c r="F135" s="9">
        <f t="shared" si="13"/>
        <v>0</v>
      </c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4"/>
      <c r="B136" s="31"/>
      <c r="C136" s="32"/>
      <c r="D136" s="9"/>
      <c r="E136" s="9"/>
      <c r="F136" s="9">
        <f t="shared" si="13"/>
        <v>0</v>
      </c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4"/>
      <c r="B137" s="31"/>
      <c r="C137" s="32"/>
      <c r="D137" s="9"/>
      <c r="E137" s="9"/>
      <c r="F137" s="9">
        <f t="shared" si="13"/>
        <v>0</v>
      </c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4"/>
      <c r="B138" s="31"/>
      <c r="C138" s="32"/>
      <c r="D138" s="9"/>
      <c r="E138" s="9"/>
      <c r="F138" s="9">
        <f t="shared" si="13"/>
        <v>0</v>
      </c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4"/>
      <c r="B139" s="31"/>
      <c r="C139" s="32"/>
      <c r="D139" s="9"/>
      <c r="E139" s="9"/>
      <c r="F139" s="9">
        <f t="shared" si="13"/>
        <v>0</v>
      </c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5" t="s">
        <v>26</v>
      </c>
      <c r="B140" s="31"/>
      <c r="C140" s="32"/>
      <c r="D140" s="16">
        <f t="shared" ref="D140:E140" si="14">SUM(D118:D139)</f>
        <v>0</v>
      </c>
      <c r="E140" s="16">
        <f t="shared" si="14"/>
        <v>0</v>
      </c>
      <c r="F140" s="16">
        <f>SUM(F118:F139)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0"/>
      <c r="B141" s="20"/>
      <c r="C141" s="20"/>
      <c r="D141" s="20"/>
      <c r="E141" s="21" t="s">
        <v>41</v>
      </c>
      <c r="F141" s="20">
        <f>$E$15-F140</f>
        <v>450000</v>
      </c>
      <c r="G141" s="20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46" t="s">
        <v>51</v>
      </c>
      <c r="B142" s="31"/>
      <c r="C142" s="31"/>
      <c r="D142" s="31"/>
      <c r="E142" s="31"/>
      <c r="F142" s="31"/>
      <c r="G142" s="3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4"/>
      <c r="B143" s="31"/>
      <c r="C143" s="32"/>
      <c r="D143" s="9"/>
      <c r="E143" s="9"/>
      <c r="F143" s="9">
        <f t="shared" ref="F143:F164" si="15">E143-D143</f>
        <v>0</v>
      </c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4"/>
      <c r="B144" s="31"/>
      <c r="C144" s="32"/>
      <c r="D144" s="9"/>
      <c r="E144" s="9"/>
      <c r="F144" s="9">
        <f t="shared" si="15"/>
        <v>0</v>
      </c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4"/>
      <c r="B145" s="31"/>
      <c r="C145" s="32"/>
      <c r="D145" s="9"/>
      <c r="E145" s="9"/>
      <c r="F145" s="9">
        <f t="shared" si="15"/>
        <v>0</v>
      </c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4"/>
      <c r="B146" s="31"/>
      <c r="C146" s="32"/>
      <c r="D146" s="9"/>
      <c r="E146" s="9"/>
      <c r="F146" s="9">
        <f t="shared" si="15"/>
        <v>0</v>
      </c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4"/>
      <c r="B147" s="31"/>
      <c r="C147" s="32"/>
      <c r="D147" s="9"/>
      <c r="E147" s="9"/>
      <c r="F147" s="9">
        <f t="shared" si="15"/>
        <v>0</v>
      </c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40"/>
      <c r="B148" s="31"/>
      <c r="C148" s="32"/>
      <c r="D148" s="9"/>
      <c r="E148" s="9"/>
      <c r="F148" s="9">
        <f t="shared" si="15"/>
        <v>0</v>
      </c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4"/>
      <c r="B149" s="31"/>
      <c r="C149" s="32"/>
      <c r="D149" s="9"/>
      <c r="E149" s="9"/>
      <c r="F149" s="9">
        <f t="shared" si="15"/>
        <v>0</v>
      </c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4"/>
      <c r="B150" s="31"/>
      <c r="C150" s="32"/>
      <c r="D150" s="9"/>
      <c r="E150" s="9"/>
      <c r="F150" s="9">
        <f t="shared" si="15"/>
        <v>0</v>
      </c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4"/>
      <c r="B151" s="31"/>
      <c r="C151" s="32"/>
      <c r="D151" s="9"/>
      <c r="E151" s="9"/>
      <c r="F151" s="9">
        <f t="shared" si="15"/>
        <v>0</v>
      </c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4"/>
      <c r="B152" s="31"/>
      <c r="C152" s="32"/>
      <c r="D152" s="9"/>
      <c r="E152" s="9"/>
      <c r="F152" s="9">
        <f t="shared" si="15"/>
        <v>0</v>
      </c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4"/>
      <c r="B153" s="31"/>
      <c r="C153" s="32"/>
      <c r="D153" s="9"/>
      <c r="E153" s="9"/>
      <c r="F153" s="9">
        <f t="shared" si="15"/>
        <v>0</v>
      </c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4"/>
      <c r="B154" s="31"/>
      <c r="C154" s="32"/>
      <c r="D154" s="9"/>
      <c r="E154" s="9"/>
      <c r="F154" s="9">
        <f t="shared" si="15"/>
        <v>0</v>
      </c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4"/>
      <c r="B155" s="31"/>
      <c r="C155" s="32"/>
      <c r="D155" s="9"/>
      <c r="E155" s="9"/>
      <c r="F155" s="9">
        <f t="shared" si="15"/>
        <v>0</v>
      </c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4"/>
      <c r="B156" s="31"/>
      <c r="C156" s="32"/>
      <c r="D156" s="9"/>
      <c r="E156" s="9"/>
      <c r="F156" s="9">
        <f t="shared" si="15"/>
        <v>0</v>
      </c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4"/>
      <c r="B157" s="31"/>
      <c r="C157" s="32"/>
      <c r="D157" s="9"/>
      <c r="E157" s="9"/>
      <c r="F157" s="9">
        <f t="shared" si="15"/>
        <v>0</v>
      </c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4"/>
      <c r="B158" s="31"/>
      <c r="C158" s="32"/>
      <c r="D158" s="9"/>
      <c r="E158" s="9"/>
      <c r="F158" s="9">
        <f t="shared" si="15"/>
        <v>0</v>
      </c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4"/>
      <c r="B159" s="31"/>
      <c r="C159" s="32"/>
      <c r="D159" s="9"/>
      <c r="E159" s="9"/>
      <c r="F159" s="9">
        <f t="shared" si="15"/>
        <v>0</v>
      </c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4"/>
      <c r="B160" s="31"/>
      <c r="C160" s="32"/>
      <c r="D160" s="9"/>
      <c r="E160" s="9"/>
      <c r="F160" s="9">
        <f t="shared" si="15"/>
        <v>0</v>
      </c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4"/>
      <c r="B161" s="31"/>
      <c r="C161" s="32"/>
      <c r="D161" s="9"/>
      <c r="E161" s="9"/>
      <c r="F161" s="9">
        <f t="shared" si="15"/>
        <v>0</v>
      </c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4"/>
      <c r="B162" s="31"/>
      <c r="C162" s="32"/>
      <c r="D162" s="9"/>
      <c r="E162" s="9"/>
      <c r="F162" s="9">
        <f t="shared" si="15"/>
        <v>0</v>
      </c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4"/>
      <c r="B163" s="31"/>
      <c r="C163" s="32"/>
      <c r="D163" s="9"/>
      <c r="E163" s="9"/>
      <c r="F163" s="9">
        <f t="shared" si="15"/>
        <v>0</v>
      </c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4"/>
      <c r="B164" s="31"/>
      <c r="C164" s="32"/>
      <c r="D164" s="9"/>
      <c r="E164" s="9"/>
      <c r="F164" s="9">
        <f t="shared" si="15"/>
        <v>0</v>
      </c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5" t="s">
        <v>26</v>
      </c>
      <c r="B165" s="31"/>
      <c r="C165" s="32"/>
      <c r="D165" s="16">
        <f t="shared" ref="D165:E165" si="16">SUM(D143:D164)</f>
        <v>0</v>
      </c>
      <c r="E165" s="16">
        <f t="shared" si="16"/>
        <v>0</v>
      </c>
      <c r="F165" s="16">
        <f>SUM(F143:F164)</f>
        <v>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20"/>
      <c r="B166" s="20"/>
      <c r="C166" s="20"/>
      <c r="D166" s="20"/>
      <c r="E166" s="21" t="s">
        <v>41</v>
      </c>
      <c r="F166" s="20">
        <f>$E$15-F165</f>
        <v>450000</v>
      </c>
      <c r="G166" s="20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44" t="s">
        <v>52</v>
      </c>
      <c r="B167" s="31"/>
      <c r="C167" s="31"/>
      <c r="D167" s="31"/>
      <c r="E167" s="31"/>
      <c r="F167" s="31"/>
      <c r="G167" s="3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4"/>
      <c r="B168" s="31"/>
      <c r="C168" s="32"/>
      <c r="D168" s="9"/>
      <c r="E168" s="9"/>
      <c r="F168" s="9">
        <f t="shared" ref="F168:F189" si="17">E168-D168</f>
        <v>0</v>
      </c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4"/>
      <c r="B169" s="31"/>
      <c r="C169" s="32"/>
      <c r="D169" s="9"/>
      <c r="E169" s="9"/>
      <c r="F169" s="9">
        <f t="shared" si="17"/>
        <v>0</v>
      </c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4"/>
      <c r="B170" s="31"/>
      <c r="C170" s="32"/>
      <c r="D170" s="9"/>
      <c r="E170" s="9"/>
      <c r="F170" s="9">
        <f t="shared" si="17"/>
        <v>0</v>
      </c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4"/>
      <c r="B171" s="31"/>
      <c r="C171" s="32"/>
      <c r="D171" s="9"/>
      <c r="E171" s="9"/>
      <c r="F171" s="9">
        <f t="shared" si="17"/>
        <v>0</v>
      </c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4"/>
      <c r="B172" s="31"/>
      <c r="C172" s="32"/>
      <c r="D172" s="9"/>
      <c r="E172" s="9"/>
      <c r="F172" s="9">
        <f t="shared" si="17"/>
        <v>0</v>
      </c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40"/>
      <c r="B173" s="31"/>
      <c r="C173" s="32"/>
      <c r="D173" s="9"/>
      <c r="E173" s="9"/>
      <c r="F173" s="9">
        <f t="shared" si="17"/>
        <v>0</v>
      </c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4"/>
      <c r="B174" s="31"/>
      <c r="C174" s="32"/>
      <c r="D174" s="9"/>
      <c r="E174" s="9"/>
      <c r="F174" s="9">
        <f t="shared" si="17"/>
        <v>0</v>
      </c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4"/>
      <c r="B175" s="31"/>
      <c r="C175" s="32"/>
      <c r="D175" s="9"/>
      <c r="E175" s="9"/>
      <c r="F175" s="9">
        <f t="shared" si="17"/>
        <v>0</v>
      </c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4"/>
      <c r="B176" s="31"/>
      <c r="C176" s="32"/>
      <c r="D176" s="9"/>
      <c r="E176" s="9"/>
      <c r="F176" s="9">
        <f t="shared" si="17"/>
        <v>0</v>
      </c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4"/>
      <c r="B177" s="31"/>
      <c r="C177" s="32"/>
      <c r="D177" s="9"/>
      <c r="E177" s="9"/>
      <c r="F177" s="9">
        <f t="shared" si="17"/>
        <v>0</v>
      </c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4"/>
      <c r="B178" s="31"/>
      <c r="C178" s="32"/>
      <c r="D178" s="9"/>
      <c r="E178" s="9"/>
      <c r="F178" s="9">
        <f t="shared" si="17"/>
        <v>0</v>
      </c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4"/>
      <c r="B179" s="31"/>
      <c r="C179" s="32"/>
      <c r="D179" s="9"/>
      <c r="E179" s="9"/>
      <c r="F179" s="9">
        <f t="shared" si="17"/>
        <v>0</v>
      </c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4"/>
      <c r="B180" s="31"/>
      <c r="C180" s="32"/>
      <c r="D180" s="9"/>
      <c r="E180" s="9"/>
      <c r="F180" s="9">
        <f t="shared" si="17"/>
        <v>0</v>
      </c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4"/>
      <c r="B181" s="31"/>
      <c r="C181" s="32"/>
      <c r="D181" s="9"/>
      <c r="E181" s="9"/>
      <c r="F181" s="9">
        <f t="shared" si="17"/>
        <v>0</v>
      </c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4"/>
      <c r="B182" s="31"/>
      <c r="C182" s="32"/>
      <c r="D182" s="9"/>
      <c r="E182" s="9"/>
      <c r="F182" s="9">
        <f t="shared" si="17"/>
        <v>0</v>
      </c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4"/>
      <c r="B183" s="31"/>
      <c r="C183" s="32"/>
      <c r="D183" s="9"/>
      <c r="E183" s="9"/>
      <c r="F183" s="9">
        <f t="shared" si="17"/>
        <v>0</v>
      </c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4"/>
      <c r="B184" s="31"/>
      <c r="C184" s="32"/>
      <c r="D184" s="9"/>
      <c r="E184" s="9"/>
      <c r="F184" s="9">
        <f t="shared" si="17"/>
        <v>0</v>
      </c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4"/>
      <c r="B185" s="31"/>
      <c r="C185" s="32"/>
      <c r="D185" s="9"/>
      <c r="E185" s="9"/>
      <c r="F185" s="9">
        <f t="shared" si="17"/>
        <v>0</v>
      </c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4"/>
      <c r="B186" s="31"/>
      <c r="C186" s="32"/>
      <c r="D186" s="9"/>
      <c r="E186" s="9"/>
      <c r="F186" s="9">
        <f t="shared" si="17"/>
        <v>0</v>
      </c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4"/>
      <c r="B187" s="31"/>
      <c r="C187" s="32"/>
      <c r="D187" s="9"/>
      <c r="E187" s="9"/>
      <c r="F187" s="9">
        <f t="shared" si="17"/>
        <v>0</v>
      </c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4"/>
      <c r="B188" s="31"/>
      <c r="C188" s="32"/>
      <c r="D188" s="9"/>
      <c r="E188" s="9"/>
      <c r="F188" s="9">
        <f t="shared" si="17"/>
        <v>0</v>
      </c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4"/>
      <c r="B189" s="31"/>
      <c r="C189" s="32"/>
      <c r="D189" s="9"/>
      <c r="E189" s="9"/>
      <c r="F189" s="9">
        <f t="shared" si="17"/>
        <v>0</v>
      </c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5" t="s">
        <v>26</v>
      </c>
      <c r="B190" s="31"/>
      <c r="C190" s="32"/>
      <c r="D190" s="16">
        <f t="shared" ref="D190:E190" si="18">SUM(D168:D189)</f>
        <v>0</v>
      </c>
      <c r="E190" s="16">
        <f t="shared" si="18"/>
        <v>0</v>
      </c>
      <c r="F190" s="16">
        <f>SUM(F168:F189)</f>
        <v>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0"/>
      <c r="B191" s="20"/>
      <c r="C191" s="20"/>
      <c r="D191" s="20"/>
      <c r="E191" s="21" t="s">
        <v>41</v>
      </c>
      <c r="F191" s="20">
        <f>$E$15-F190</f>
        <v>450000</v>
      </c>
      <c r="G191" s="20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/>
    <row r="393" spans="1:26" ht="15.75" customHeight="1"/>
    <row r="394" spans="1:26" ht="15.75" customHeight="1"/>
    <row r="395" spans="1:26" ht="15.75" customHeight="1"/>
    <row r="396" spans="1:26" ht="15.75" customHeight="1"/>
    <row r="397" spans="1:26" ht="15.75" customHeight="1"/>
    <row r="398" spans="1:26" ht="15.75" customHeight="1"/>
    <row r="399" spans="1:26" ht="15.75" customHeight="1"/>
    <row r="400" spans="1:26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84"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35:C135"/>
    <mergeCell ref="A136:C136"/>
    <mergeCell ref="A137:C137"/>
    <mergeCell ref="A138:C138"/>
    <mergeCell ref="A139:C139"/>
    <mergeCell ref="A140:C140"/>
    <mergeCell ref="A142:G142"/>
    <mergeCell ref="A143:C143"/>
    <mergeCell ref="A144:C144"/>
    <mergeCell ref="A190:C190"/>
    <mergeCell ref="A176:C176"/>
    <mergeCell ref="A177:C177"/>
    <mergeCell ref="A178:C178"/>
    <mergeCell ref="A179:C179"/>
    <mergeCell ref="A180:C180"/>
    <mergeCell ref="A181:C181"/>
    <mergeCell ref="A182:C18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7:G117"/>
    <mergeCell ref="A118:C118"/>
    <mergeCell ref="A119:C119"/>
    <mergeCell ref="A174:C174"/>
    <mergeCell ref="A175:C175"/>
    <mergeCell ref="A183:C183"/>
    <mergeCell ref="A184:C184"/>
    <mergeCell ref="A185:C185"/>
    <mergeCell ref="A186:C186"/>
    <mergeCell ref="A187:C187"/>
    <mergeCell ref="A188:C188"/>
    <mergeCell ref="A189:C189"/>
    <mergeCell ref="A164:C164"/>
    <mergeCell ref="A165:C165"/>
    <mergeCell ref="A167:G167"/>
    <mergeCell ref="A168:C168"/>
    <mergeCell ref="A169:C169"/>
    <mergeCell ref="A170:C170"/>
    <mergeCell ref="A171:C171"/>
    <mergeCell ref="A172:C172"/>
    <mergeCell ref="A173:C173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54:C154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85:C85"/>
    <mergeCell ref="A86:C86"/>
    <mergeCell ref="A87:C87"/>
    <mergeCell ref="A88:C88"/>
    <mergeCell ref="A89:C89"/>
    <mergeCell ref="A90:C90"/>
    <mergeCell ref="A92:G92"/>
    <mergeCell ref="A93:C93"/>
    <mergeCell ref="A94:C94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67:G67"/>
    <mergeCell ref="A68:C68"/>
    <mergeCell ref="A69:C69"/>
    <mergeCell ref="A70:C70"/>
    <mergeCell ref="A71:C71"/>
    <mergeCell ref="A72:C72"/>
    <mergeCell ref="A73:C73"/>
    <mergeCell ref="A74:C74"/>
    <mergeCell ref="A75:C75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8:C38"/>
    <mergeCell ref="A39:C39"/>
    <mergeCell ref="A40:C40"/>
    <mergeCell ref="A42:G42"/>
    <mergeCell ref="A43:C43"/>
    <mergeCell ref="A44:C44"/>
    <mergeCell ref="A45:C45"/>
    <mergeCell ref="A46:C46"/>
    <mergeCell ref="A47:C47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1:C11"/>
    <mergeCell ref="A12:C12"/>
    <mergeCell ref="A13:C13"/>
    <mergeCell ref="A14:C14"/>
    <mergeCell ref="A15:D15"/>
    <mergeCell ref="A16:F16"/>
    <mergeCell ref="A17:G17"/>
    <mergeCell ref="A18:C18"/>
    <mergeCell ref="A19:C19"/>
    <mergeCell ref="A1:H2"/>
    <mergeCell ref="A3:F4"/>
    <mergeCell ref="A6:C6"/>
    <mergeCell ref="A7:F7"/>
    <mergeCell ref="A8:C8"/>
    <mergeCell ref="G8:I8"/>
    <mergeCell ref="G9:I9"/>
    <mergeCell ref="G10:I10"/>
    <mergeCell ref="A9:C9"/>
    <mergeCell ref="A10:C10"/>
  </mergeCells>
  <conditionalFormatting sqref="J15:P15">
    <cfRule type="cellIs" dxfId="0" priority="1" operator="lessThan">
      <formula>0</formula>
    </cfRule>
  </conditionalFormatting>
  <dataValidations count="1">
    <dataValidation type="list" allowBlank="1" sqref="G18:G39 G43:G64 G68:G89 G93:G114 G118:G139 G143:G164 G168:G189" xr:uid="{00000000-0002-0000-0000-000000000000}">
      <formula1>"Ăn uống,Đi lại,Mua sắm,Nhà cửa,Giải trí,Công việc,Nhu cầu khác"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Budget Tracking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2025-01-08T03:14:22Z</dcterms:modified>
</cp:coreProperties>
</file>